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activeTab="0"/>
  </bookViews>
  <sheets>
    <sheet name="Лист3" sheetId="1" r:id="rId1"/>
  </sheets>
  <definedNames>
    <definedName name="_xlnm.Print_Area" localSheetId="0">'Лист3'!$A$1:$K$65</definedName>
  </definedNames>
  <calcPr fullCalcOnLoad="1"/>
</workbook>
</file>

<file path=xl/sharedStrings.xml><?xml version="1.0" encoding="utf-8"?>
<sst xmlns="http://schemas.openxmlformats.org/spreadsheetml/2006/main" count="182" uniqueCount="18">
  <si>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</si>
  <si>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</si>
  <si>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</si>
  <si>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</si>
  <si>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</si>
  <si>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</si>
  <si>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</si>
  <si>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</si>
  <si>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</si>
  <si>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</si>
  <si>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</si>
  <si>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</si>
  <si>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</si>
  <si>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</si>
  <si>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</si>
  <si>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заявки</t>
  </si>
  <si>
    <t>атп</t>
  </si>
  <si>
    <t>заявка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</si>
</sst>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57" sqref="B57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29" customWidth="1"/>
  </cols>
  <sheetData>
    <row r="1" spans="1:11" ht="86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2" s="4" customFormat="1" ht="66" customHeight="1">
      <c r="A3" s="42" t="s">
        <v>1</v>
      </c>
      <c r="B3" s="44" t="s">
        <v>2</v>
      </c>
      <c r="C3" s="44"/>
      <c r="D3" s="44" t="s">
        <v>3</v>
      </c>
      <c r="E3" s="44"/>
      <c r="F3" s="44"/>
      <c r="G3" s="44"/>
      <c r="H3" s="44" t="s">
        <v>4</v>
      </c>
      <c r="I3" s="44"/>
      <c r="J3" s="44"/>
      <c r="K3" s="44"/>
      <c r="L3" s="30"/>
    </row>
    <row r="4" spans="1:11" ht="36">
      <c r="A4" s="43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13</v>
      </c>
    </row>
    <row r="5" spans="1:11" ht="15" hidden="1">
      <c r="A5" s="1">
        <v>43466</v>
      </c>
      <c r="B5" s="38">
        <v>1</v>
      </c>
      <c r="C5" s="2">
        <v>200</v>
      </c>
      <c r="D5" s="35">
        <v>2</v>
      </c>
      <c r="E5" s="3">
        <v>704</v>
      </c>
      <c r="F5" s="3" t="s">
        <v>14</v>
      </c>
      <c r="G5" s="5">
        <f>21600000+47150.4</f>
        <v>21647150.4</v>
      </c>
      <c r="H5" s="35" t="s">
        <v>14</v>
      </c>
      <c r="I5" s="6" t="s">
        <v>14</v>
      </c>
      <c r="J5" s="3" t="s">
        <v>14</v>
      </c>
      <c r="K5" s="6" t="s">
        <v>14</v>
      </c>
    </row>
    <row r="6" spans="1:11" ht="15" hidden="1">
      <c r="A6" s="1">
        <v>43497</v>
      </c>
      <c r="B6" s="38">
        <v>1</v>
      </c>
      <c r="C6" s="2">
        <v>200</v>
      </c>
      <c r="D6" s="35" t="s">
        <v>14</v>
      </c>
      <c r="E6" s="3" t="s">
        <v>14</v>
      </c>
      <c r="F6" s="3" t="s">
        <v>14</v>
      </c>
      <c r="G6" s="5">
        <v>0</v>
      </c>
      <c r="H6" s="35">
        <v>3</v>
      </c>
      <c r="I6" s="3">
        <v>215</v>
      </c>
      <c r="J6" s="3" t="s">
        <v>14</v>
      </c>
      <c r="K6" s="6" t="s">
        <v>14</v>
      </c>
    </row>
    <row r="7" spans="1:11" ht="15" hidden="1">
      <c r="A7" s="1">
        <v>43525</v>
      </c>
      <c r="B7" s="38">
        <v>4</v>
      </c>
      <c r="C7" s="2">
        <v>210</v>
      </c>
      <c r="D7" s="35" t="s">
        <v>14</v>
      </c>
      <c r="E7" s="3" t="s">
        <v>14</v>
      </c>
      <c r="F7" s="3" t="s">
        <v>14</v>
      </c>
      <c r="G7" s="5">
        <v>0</v>
      </c>
      <c r="H7" s="35" t="s">
        <v>14</v>
      </c>
      <c r="I7" s="3" t="s">
        <v>14</v>
      </c>
      <c r="J7" s="3" t="s">
        <v>14</v>
      </c>
      <c r="K7" s="6" t="s">
        <v>14</v>
      </c>
    </row>
    <row r="8" spans="1:11" ht="15" hidden="1">
      <c r="A8" s="1">
        <v>43556</v>
      </c>
      <c r="B8" s="35" t="s">
        <v>14</v>
      </c>
      <c r="C8" s="3" t="s">
        <v>14</v>
      </c>
      <c r="D8" s="35">
        <v>2</v>
      </c>
      <c r="E8" s="3">
        <v>155</v>
      </c>
      <c r="F8" s="3" t="s">
        <v>14</v>
      </c>
      <c r="G8" s="5">
        <f>23649.6+550</f>
        <v>24199.6</v>
      </c>
      <c r="H8" s="35" t="s">
        <v>14</v>
      </c>
      <c r="I8" s="3" t="s">
        <v>14</v>
      </c>
      <c r="J8" s="3">
        <v>1</v>
      </c>
      <c r="K8" s="9">
        <v>150</v>
      </c>
    </row>
    <row r="9" spans="1:11" ht="15" hidden="1">
      <c r="A9" s="1">
        <v>43586</v>
      </c>
      <c r="B9" s="35">
        <v>1</v>
      </c>
      <c r="C9" s="3">
        <v>300</v>
      </c>
      <c r="D9" s="35" t="s">
        <v>14</v>
      </c>
      <c r="E9" s="3" t="s">
        <v>14</v>
      </c>
      <c r="F9" s="3" t="s">
        <v>14</v>
      </c>
      <c r="G9" s="5">
        <v>0</v>
      </c>
      <c r="H9" s="35" t="s">
        <v>14</v>
      </c>
      <c r="I9" s="3" t="s">
        <v>14</v>
      </c>
      <c r="J9" s="3" t="s">
        <v>14</v>
      </c>
      <c r="K9" s="9" t="s">
        <v>14</v>
      </c>
    </row>
    <row r="10" spans="1:11" ht="15" hidden="1">
      <c r="A10" s="1">
        <v>43617</v>
      </c>
      <c r="B10" s="35">
        <v>3</v>
      </c>
      <c r="C10" s="3">
        <v>600</v>
      </c>
      <c r="D10" s="35">
        <v>1</v>
      </c>
      <c r="E10" s="3">
        <v>150</v>
      </c>
      <c r="F10" s="3" t="s">
        <v>14</v>
      </c>
      <c r="G10" s="5">
        <v>23649.6</v>
      </c>
      <c r="H10" s="35" t="s">
        <v>14</v>
      </c>
      <c r="I10" s="3" t="s">
        <v>14</v>
      </c>
      <c r="J10" s="3" t="s">
        <v>14</v>
      </c>
      <c r="K10" s="9" t="s">
        <v>14</v>
      </c>
    </row>
    <row r="11" spans="1:11" ht="15" hidden="1">
      <c r="A11" s="1">
        <v>43647</v>
      </c>
      <c r="B11" s="36">
        <v>7</v>
      </c>
      <c r="C11" s="9">
        <v>554</v>
      </c>
      <c r="D11" s="36">
        <v>0</v>
      </c>
      <c r="E11" s="9">
        <v>0</v>
      </c>
      <c r="F11" s="3" t="s">
        <v>14</v>
      </c>
      <c r="G11" s="10">
        <v>0</v>
      </c>
      <c r="H11" s="36">
        <v>2</v>
      </c>
      <c r="I11" s="9">
        <v>430</v>
      </c>
      <c r="J11" s="9"/>
      <c r="K11" s="11"/>
    </row>
    <row r="12" spans="1:11" ht="15" hidden="1">
      <c r="A12" s="12">
        <v>43678</v>
      </c>
      <c r="B12" s="36">
        <v>1</v>
      </c>
      <c r="C12" s="9">
        <v>100</v>
      </c>
      <c r="D12" s="36">
        <v>3</v>
      </c>
      <c r="E12" s="9">
        <v>103</v>
      </c>
      <c r="F12" s="3" t="s">
        <v>14</v>
      </c>
      <c r="G12" s="10">
        <v>24749.6</v>
      </c>
      <c r="H12" s="36">
        <v>4</v>
      </c>
      <c r="I12" s="9">
        <v>500</v>
      </c>
      <c r="J12" s="9"/>
      <c r="K12" s="11"/>
    </row>
    <row r="13" spans="1:16" ht="15" hidden="1">
      <c r="A13" s="1">
        <v>43709</v>
      </c>
      <c r="B13" s="36">
        <f>1+10</f>
        <v>11</v>
      </c>
      <c r="C13" s="9">
        <f>90+10</f>
        <v>100</v>
      </c>
      <c r="D13" s="36">
        <f>1+10</f>
        <v>11</v>
      </c>
      <c r="E13" s="9">
        <f>100+10</f>
        <v>110</v>
      </c>
      <c r="F13" s="3" t="s">
        <v>14</v>
      </c>
      <c r="G13" s="10">
        <f>23649.6+5500</f>
        <v>29149.6</v>
      </c>
      <c r="H13" s="35" t="s">
        <v>14</v>
      </c>
      <c r="I13" s="3" t="s">
        <v>14</v>
      </c>
      <c r="J13" s="3" t="s">
        <v>14</v>
      </c>
      <c r="K13" s="9" t="s">
        <v>14</v>
      </c>
      <c r="N13" s="41" t="s">
        <v>15</v>
      </c>
      <c r="P13" s="41" t="s">
        <v>16</v>
      </c>
    </row>
    <row r="14" spans="1:16" ht="15" hidden="1">
      <c r="A14" s="1">
        <v>43739</v>
      </c>
      <c r="B14" s="36">
        <f>1+10</f>
        <v>11</v>
      </c>
      <c r="C14" s="8">
        <f>600+10</f>
        <v>610</v>
      </c>
      <c r="D14" s="37">
        <v>10</v>
      </c>
      <c r="E14" s="8">
        <v>10</v>
      </c>
      <c r="F14" s="3" t="s">
        <v>14</v>
      </c>
      <c r="G14" s="7">
        <v>5500</v>
      </c>
      <c r="H14" s="35">
        <v>1</v>
      </c>
      <c r="I14" s="3">
        <v>600</v>
      </c>
      <c r="J14" s="3" t="s">
        <v>14</v>
      </c>
      <c r="K14" s="9" t="s">
        <v>14</v>
      </c>
      <c r="N14">
        <f>SUM(B13:B28)</f>
        <v>172</v>
      </c>
      <c r="P14">
        <f>SUM(H13:H28)</f>
        <v>167</v>
      </c>
    </row>
    <row r="15" spans="1:11" ht="15" hidden="1">
      <c r="A15" s="1">
        <v>43770</v>
      </c>
      <c r="B15" s="36">
        <f>3+8</f>
        <v>11</v>
      </c>
      <c r="C15" s="6">
        <f>71+8</f>
        <v>79</v>
      </c>
      <c r="D15" s="36">
        <f>3+8</f>
        <v>11</v>
      </c>
      <c r="E15" s="6">
        <f>71+8</f>
        <v>79</v>
      </c>
      <c r="F15" s="3" t="s">
        <v>14</v>
      </c>
      <c r="G15" s="7">
        <f>47849.2+4400</f>
        <v>52249.2</v>
      </c>
      <c r="H15" s="36">
        <v>1</v>
      </c>
      <c r="I15" s="6">
        <v>50</v>
      </c>
      <c r="J15" s="3" t="s">
        <v>14</v>
      </c>
      <c r="K15" s="9" t="s">
        <v>14</v>
      </c>
    </row>
    <row r="16" spans="1:11" ht="15" hidden="1">
      <c r="A16" s="12">
        <v>43800</v>
      </c>
      <c r="B16" s="37">
        <f>3+6</f>
        <v>9</v>
      </c>
      <c r="C16" s="13">
        <f>95+6</f>
        <v>101</v>
      </c>
      <c r="D16" s="35">
        <v>6</v>
      </c>
      <c r="E16" s="3">
        <v>6</v>
      </c>
      <c r="F16" s="3" t="s">
        <v>14</v>
      </c>
      <c r="G16" s="5">
        <v>3300</v>
      </c>
      <c r="H16" s="36">
        <v>3</v>
      </c>
      <c r="I16" s="9">
        <v>820.45</v>
      </c>
      <c r="J16" s="3" t="s">
        <v>14</v>
      </c>
      <c r="K16" s="9" t="s">
        <v>14</v>
      </c>
    </row>
    <row r="17" spans="1:11" ht="15" hidden="1">
      <c r="A17" s="12">
        <v>43831</v>
      </c>
      <c r="B17" s="33">
        <f>8+6</f>
        <v>14</v>
      </c>
      <c r="C17" s="13">
        <f>1496+6</f>
        <v>1502</v>
      </c>
      <c r="D17" s="39">
        <v>6</v>
      </c>
      <c r="E17" s="3">
        <v>6</v>
      </c>
      <c r="F17" s="3" t="s">
        <v>14</v>
      </c>
      <c r="G17" s="5">
        <v>3300</v>
      </c>
      <c r="H17" s="39">
        <f>1+15</f>
        <v>16</v>
      </c>
      <c r="I17" s="3">
        <f>150+15</f>
        <v>165</v>
      </c>
      <c r="J17" s="3" t="s">
        <v>14</v>
      </c>
      <c r="K17" s="9" t="s">
        <v>14</v>
      </c>
    </row>
    <row r="18" spans="1:11" ht="15" hidden="1">
      <c r="A18" s="12">
        <v>43862</v>
      </c>
      <c r="B18" s="33">
        <f>5+3</f>
        <v>8</v>
      </c>
      <c r="C18" s="13">
        <f>820+3</f>
        <v>823</v>
      </c>
      <c r="D18" s="39">
        <v>3</v>
      </c>
      <c r="E18" s="3">
        <v>3</v>
      </c>
      <c r="F18" s="3" t="s">
        <v>14</v>
      </c>
      <c r="G18" s="5">
        <v>1650</v>
      </c>
      <c r="H18" s="39">
        <v>10</v>
      </c>
      <c r="I18" s="3">
        <v>10</v>
      </c>
      <c r="J18" s="3" t="s">
        <v>14</v>
      </c>
      <c r="K18" s="9" t="s">
        <v>14</v>
      </c>
    </row>
    <row r="19" spans="1:11" ht="15" hidden="1">
      <c r="A19" s="12">
        <v>43891</v>
      </c>
      <c r="B19" s="33">
        <f>2+5</f>
        <v>7</v>
      </c>
      <c r="C19" s="13">
        <f>215+5</f>
        <v>220</v>
      </c>
      <c r="D19" s="39">
        <f>1+5</f>
        <v>6</v>
      </c>
      <c r="E19" s="3">
        <f>1100+5</f>
        <v>1105</v>
      </c>
      <c r="F19" s="3" t="s">
        <v>14</v>
      </c>
      <c r="G19" s="5">
        <f>145992+2750</f>
        <v>148742</v>
      </c>
      <c r="H19" s="39">
        <f>6+8</f>
        <v>14</v>
      </c>
      <c r="I19" s="3">
        <f>6+8</f>
        <v>14</v>
      </c>
      <c r="J19" s="3" t="s">
        <v>14</v>
      </c>
      <c r="K19" s="9" t="s">
        <v>14</v>
      </c>
    </row>
    <row r="20" spans="1:11" ht="15" hidden="1">
      <c r="A20" s="12">
        <v>43922</v>
      </c>
      <c r="B20" s="33">
        <v>3</v>
      </c>
      <c r="C20" s="13">
        <v>1350</v>
      </c>
      <c r="D20" s="39">
        <v>1</v>
      </c>
      <c r="E20" s="3">
        <v>120</v>
      </c>
      <c r="F20" s="3" t="s">
        <v>14</v>
      </c>
      <c r="G20" s="5">
        <v>29198.4</v>
      </c>
      <c r="H20" s="39">
        <f>1+13</f>
        <v>14</v>
      </c>
      <c r="I20" s="3">
        <f>500+13</f>
        <v>513</v>
      </c>
      <c r="J20" s="3"/>
      <c r="K20" s="9" t="s">
        <v>14</v>
      </c>
    </row>
    <row r="21" spans="1:11" ht="15" hidden="1">
      <c r="A21" s="12">
        <v>43952</v>
      </c>
      <c r="B21" s="33">
        <v>7</v>
      </c>
      <c r="C21" s="13">
        <v>640</v>
      </c>
      <c r="D21" s="39">
        <v>4</v>
      </c>
      <c r="E21" s="3">
        <v>6</v>
      </c>
      <c r="F21" s="3" t="s">
        <v>14</v>
      </c>
      <c r="G21" s="5">
        <v>2200</v>
      </c>
      <c r="H21" s="39">
        <f>8+8</f>
        <v>16</v>
      </c>
      <c r="I21" s="3">
        <f>8+8</f>
        <v>16</v>
      </c>
      <c r="J21" s="3">
        <v>1</v>
      </c>
      <c r="K21" s="9">
        <v>2</v>
      </c>
    </row>
    <row r="22" spans="1:11" ht="15" hidden="1">
      <c r="A22" s="12">
        <v>43983</v>
      </c>
      <c r="B22" s="33">
        <v>10</v>
      </c>
      <c r="C22" s="13">
        <v>524</v>
      </c>
      <c r="D22" s="39">
        <v>4</v>
      </c>
      <c r="E22" s="3">
        <v>315</v>
      </c>
      <c r="F22" s="3" t="s">
        <v>14</v>
      </c>
      <c r="G22" s="5">
        <v>59496.8</v>
      </c>
      <c r="H22" s="39">
        <f>2+9</f>
        <v>11</v>
      </c>
      <c r="I22" s="3">
        <f>300+9</f>
        <v>309</v>
      </c>
      <c r="J22" s="3"/>
      <c r="K22" s="9"/>
    </row>
    <row r="23" spans="1:11" ht="15" hidden="1">
      <c r="A23" s="12">
        <v>44013</v>
      </c>
      <c r="B23" s="33">
        <v>2</v>
      </c>
      <c r="C23" s="13">
        <v>820</v>
      </c>
      <c r="D23" s="39">
        <v>2</v>
      </c>
      <c r="E23" s="3">
        <v>41</v>
      </c>
      <c r="F23" s="3" t="s">
        <v>14</v>
      </c>
      <c r="G23" s="5">
        <v>29748.4</v>
      </c>
      <c r="H23" s="39">
        <v>10</v>
      </c>
      <c r="I23" s="3">
        <v>10</v>
      </c>
      <c r="J23" s="3" t="s">
        <v>14</v>
      </c>
      <c r="K23" s="9" t="s">
        <v>14</v>
      </c>
    </row>
    <row r="24" spans="1:11" ht="15" hidden="1">
      <c r="A24" s="12">
        <v>44044</v>
      </c>
      <c r="B24" s="33">
        <v>13</v>
      </c>
      <c r="C24" s="13">
        <v>348</v>
      </c>
      <c r="D24" s="39">
        <v>7</v>
      </c>
      <c r="E24" s="3">
        <v>306</v>
      </c>
      <c r="F24" s="3" t="s">
        <v>14</v>
      </c>
      <c r="G24" s="5">
        <v>32498.4</v>
      </c>
      <c r="H24" s="39">
        <f>6+7</f>
        <v>13</v>
      </c>
      <c r="I24" s="3">
        <f>305+7</f>
        <v>312</v>
      </c>
      <c r="J24" s="3" t="s">
        <v>14</v>
      </c>
      <c r="K24" s="9" t="s">
        <v>14</v>
      </c>
    </row>
    <row r="25" spans="1:11" ht="15" hidden="1">
      <c r="A25" s="12">
        <v>44075</v>
      </c>
      <c r="B25" s="33">
        <v>18</v>
      </c>
      <c r="C25" s="13">
        <v>69.4</v>
      </c>
      <c r="D25" s="39">
        <v>13</v>
      </c>
      <c r="E25" s="3">
        <v>27</v>
      </c>
      <c r="F25" s="3" t="s">
        <v>14</v>
      </c>
      <c r="G25" s="5">
        <v>7150</v>
      </c>
      <c r="H25" s="39">
        <f>5+9</f>
        <v>14</v>
      </c>
      <c r="I25" s="3">
        <f>19+9</f>
        <v>28</v>
      </c>
      <c r="J25" s="3" t="s">
        <v>14</v>
      </c>
      <c r="K25" s="9" t="s">
        <v>14</v>
      </c>
    </row>
    <row r="26" spans="1:11" ht="15" hidden="1">
      <c r="A26" s="12">
        <v>44105</v>
      </c>
      <c r="B26" s="33">
        <v>35</v>
      </c>
      <c r="C26" s="13">
        <v>173</v>
      </c>
      <c r="D26" s="39">
        <v>11</v>
      </c>
      <c r="E26" s="3">
        <v>11</v>
      </c>
      <c r="F26" s="3" t="s">
        <v>14</v>
      </c>
      <c r="G26" s="5">
        <v>6050</v>
      </c>
      <c r="H26" s="39">
        <f>11+5</f>
        <v>16</v>
      </c>
      <c r="I26" s="3">
        <f>11+5</f>
        <v>16</v>
      </c>
      <c r="J26" s="3" t="s">
        <v>14</v>
      </c>
      <c r="K26" s="9" t="s">
        <v>14</v>
      </c>
    </row>
    <row r="27" spans="1:11" ht="15" hidden="1">
      <c r="A27" s="12">
        <v>44136</v>
      </c>
      <c r="B27" s="33">
        <v>11</v>
      </c>
      <c r="C27" s="13">
        <v>30</v>
      </c>
      <c r="D27" s="39">
        <v>6</v>
      </c>
      <c r="E27" s="3">
        <v>6</v>
      </c>
      <c r="F27" s="3" t="s">
        <v>14</v>
      </c>
      <c r="G27" s="5">
        <v>3300</v>
      </c>
      <c r="H27" s="39">
        <f>6+9</f>
        <v>15</v>
      </c>
      <c r="I27" s="3">
        <f>6+9</f>
        <v>15</v>
      </c>
      <c r="J27" s="3" t="s">
        <v>14</v>
      </c>
      <c r="K27" s="9" t="s">
        <v>14</v>
      </c>
    </row>
    <row r="28" spans="1:13" ht="15" hidden="1">
      <c r="A28" s="19">
        <v>44166</v>
      </c>
      <c r="B28" s="34">
        <v>2</v>
      </c>
      <c r="C28" s="20">
        <v>151</v>
      </c>
      <c r="D28" s="40">
        <v>5</v>
      </c>
      <c r="E28" s="21">
        <v>5</v>
      </c>
      <c r="F28" s="21" t="s">
        <v>14</v>
      </c>
      <c r="G28" s="22">
        <v>2750</v>
      </c>
      <c r="H28" s="40">
        <f>5+8</f>
        <v>13</v>
      </c>
      <c r="I28" s="21">
        <f>5+8</f>
        <v>13</v>
      </c>
      <c r="J28" s="21" t="s">
        <v>14</v>
      </c>
      <c r="K28" s="23" t="s">
        <v>14</v>
      </c>
      <c r="L28" s="31"/>
      <c r="M28" s="18"/>
    </row>
    <row r="29" spans="1:17" ht="15" hidden="1">
      <c r="A29" s="12">
        <v>44197</v>
      </c>
      <c r="B29" s="13">
        <f>5+9</f>
        <v>14</v>
      </c>
      <c r="C29" s="13">
        <f>5+9</f>
        <v>14</v>
      </c>
      <c r="D29" s="3">
        <f>5+9</f>
        <v>14</v>
      </c>
      <c r="E29" s="3">
        <f>155+9</f>
        <v>164</v>
      </c>
      <c r="F29" s="3" t="s">
        <v>14</v>
      </c>
      <c r="G29" s="5">
        <f>2750+4950</f>
        <v>7700</v>
      </c>
      <c r="H29" s="3">
        <v>5</v>
      </c>
      <c r="I29" s="3">
        <v>5</v>
      </c>
      <c r="J29" s="3" t="s">
        <v>14</v>
      </c>
      <c r="K29" s="9" t="s">
        <v>14</v>
      </c>
      <c r="L29" s="31"/>
      <c r="M29" s="18"/>
      <c r="N29" s="41" t="s">
        <v>17</v>
      </c>
      <c r="Q29" s="41" t="s">
        <v>16</v>
      </c>
    </row>
    <row r="30" spans="1:17" ht="15" hidden="1">
      <c r="A30" s="1">
        <v>44228</v>
      </c>
      <c r="B30" s="13">
        <f>5+9</f>
        <v>14</v>
      </c>
      <c r="C30" s="13">
        <f>5+8+15</f>
        <v>28</v>
      </c>
      <c r="D30" s="3">
        <f>3+8+1</f>
        <v>12</v>
      </c>
      <c r="E30" s="3">
        <f>3+8+1</f>
        <v>12</v>
      </c>
      <c r="F30" s="3" t="s">
        <v>14</v>
      </c>
      <c r="G30" s="5">
        <f>1650+4400+552056.46</f>
        <v>558106.46</v>
      </c>
      <c r="H30" s="3">
        <v>3</v>
      </c>
      <c r="I30" s="3">
        <v>3</v>
      </c>
      <c r="J30" s="3" t="s">
        <v>14</v>
      </c>
      <c r="K30" s="9" t="s">
        <v>14</v>
      </c>
      <c r="L30" s="31"/>
      <c r="M30" s="18"/>
      <c r="N30">
        <f>SUM(B29:B40)</f>
        <v>114</v>
      </c>
      <c r="Q30">
        <f>SUM(H29:H40)</f>
        <v>111</v>
      </c>
    </row>
    <row r="31" spans="1:13" ht="15" hidden="1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14</v>
      </c>
      <c r="G31" s="5">
        <v>127908.4</v>
      </c>
      <c r="H31" s="3">
        <f>8+8</f>
        <v>16</v>
      </c>
      <c r="I31" s="3">
        <f>607+8</f>
        <v>615</v>
      </c>
      <c r="J31" s="3" t="s">
        <v>14</v>
      </c>
      <c r="K31" s="9" t="s">
        <v>14</v>
      </c>
      <c r="L31" s="28">
        <v>1</v>
      </c>
      <c r="M31" s="18"/>
    </row>
    <row r="32" spans="1:13" ht="15" hidden="1">
      <c r="A32" s="1">
        <v>44287</v>
      </c>
      <c r="B32" s="13">
        <f>6+5</f>
        <v>11</v>
      </c>
      <c r="C32" s="13">
        <f>349+5</f>
        <v>354</v>
      </c>
      <c r="D32" s="3">
        <f>2+5</f>
        <v>7</v>
      </c>
      <c r="E32" s="3">
        <f>2+5</f>
        <v>7</v>
      </c>
      <c r="F32" s="3" t="s">
        <v>14</v>
      </c>
      <c r="G32" s="5">
        <f>1100+2750</f>
        <v>3850</v>
      </c>
      <c r="H32" s="3">
        <f>2+8</f>
        <v>10</v>
      </c>
      <c r="I32" s="3">
        <f>2+8</f>
        <v>10</v>
      </c>
      <c r="J32" s="3" t="s">
        <v>14</v>
      </c>
      <c r="K32" s="9" t="s">
        <v>14</v>
      </c>
      <c r="L32" s="28">
        <v>4</v>
      </c>
      <c r="M32" s="18"/>
    </row>
    <row r="33" spans="1:13" ht="15" hidden="1">
      <c r="A33" s="1">
        <v>44317</v>
      </c>
      <c r="B33" s="13">
        <f>7+5</f>
        <v>12</v>
      </c>
      <c r="C33" s="13">
        <f>7+5</f>
        <v>12</v>
      </c>
      <c r="D33" s="3">
        <f>4+5</f>
        <v>9</v>
      </c>
      <c r="E33" s="3">
        <f>4+5</f>
        <v>9</v>
      </c>
      <c r="F33" s="3" t="s">
        <v>14</v>
      </c>
      <c r="G33" s="5">
        <f>2200+2750</f>
        <v>4950</v>
      </c>
      <c r="H33" s="3">
        <f>4+7</f>
        <v>11</v>
      </c>
      <c r="I33" s="3">
        <f>4+7</f>
        <v>11</v>
      </c>
      <c r="J33" s="3" t="s">
        <v>14</v>
      </c>
      <c r="K33" s="9" t="s">
        <v>14</v>
      </c>
      <c r="L33" s="31"/>
      <c r="M33" s="18"/>
    </row>
    <row r="34" spans="1:13" ht="15" hidden="1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14</v>
      </c>
      <c r="G34" s="5">
        <v>2200</v>
      </c>
      <c r="H34" s="3">
        <f>4+9+1</f>
        <v>14</v>
      </c>
      <c r="I34" s="3">
        <f>4+9+93</f>
        <v>106</v>
      </c>
      <c r="J34" s="3" t="s">
        <v>14</v>
      </c>
      <c r="K34" s="9" t="s">
        <v>14</v>
      </c>
      <c r="L34" s="31"/>
      <c r="M34" s="18"/>
    </row>
    <row r="35" spans="1:12" ht="15" hidden="1">
      <c r="A35" s="1">
        <v>44378</v>
      </c>
      <c r="B35" s="13">
        <f>6+5</f>
        <v>11</v>
      </c>
      <c r="C35" s="13">
        <f>145+5</f>
        <v>150</v>
      </c>
      <c r="D35" s="3">
        <f>5+5</f>
        <v>10</v>
      </c>
      <c r="E35" s="3">
        <f>5+5</f>
        <v>10</v>
      </c>
      <c r="F35" s="3" t="s">
        <v>14</v>
      </c>
      <c r="G35" s="5">
        <f>2750+2750</f>
        <v>5500</v>
      </c>
      <c r="H35" s="3">
        <f>5+8+1</f>
        <v>14</v>
      </c>
      <c r="I35" s="3">
        <f>5+8+15</f>
        <v>28</v>
      </c>
      <c r="J35" s="3" t="s">
        <v>14</v>
      </c>
      <c r="K35" s="9" t="s">
        <v>14</v>
      </c>
      <c r="L35" s="28">
        <v>1</v>
      </c>
    </row>
    <row r="36" spans="1:11" ht="15" hidden="1">
      <c r="A36" s="1">
        <v>44409</v>
      </c>
      <c r="B36" s="13">
        <f>5+3</f>
        <v>8</v>
      </c>
      <c r="C36" s="13">
        <f>5+3</f>
        <v>8</v>
      </c>
      <c r="D36" s="3">
        <f>3+3</f>
        <v>6</v>
      </c>
      <c r="E36" s="3">
        <f>3+3</f>
        <v>6</v>
      </c>
      <c r="F36" s="3" t="s">
        <v>14</v>
      </c>
      <c r="G36" s="5">
        <f>1650+1650</f>
        <v>3300</v>
      </c>
      <c r="H36" s="3">
        <f>3+9</f>
        <v>12</v>
      </c>
      <c r="I36" s="3">
        <f>3+9</f>
        <v>12</v>
      </c>
      <c r="J36" s="3" t="s">
        <v>14</v>
      </c>
      <c r="K36" s="9" t="s">
        <v>14</v>
      </c>
    </row>
    <row r="37" spans="1:11" ht="15" hidden="1">
      <c r="A37" s="12">
        <v>44440</v>
      </c>
      <c r="B37" s="13">
        <f>5+2</f>
        <v>7</v>
      </c>
      <c r="C37" s="13">
        <f>5+2</f>
        <v>7</v>
      </c>
      <c r="D37" s="3">
        <f>7+2</f>
        <v>9</v>
      </c>
      <c r="E37" s="3">
        <f>185+2</f>
        <v>187</v>
      </c>
      <c r="F37" s="3" t="s">
        <v>14</v>
      </c>
      <c r="G37" s="5">
        <f>84136.4+1100</f>
        <v>85236.4</v>
      </c>
      <c r="H37" s="3">
        <f>4</f>
        <v>4</v>
      </c>
      <c r="I37" s="3">
        <f>934</f>
        <v>934</v>
      </c>
      <c r="J37" s="3" t="s">
        <v>14</v>
      </c>
      <c r="K37" s="9" t="s">
        <v>14</v>
      </c>
    </row>
    <row r="38" spans="1:12" ht="15" hidden="1">
      <c r="A38" s="24">
        <v>44470</v>
      </c>
      <c r="B38" s="25">
        <f>8+5</f>
        <v>13</v>
      </c>
      <c r="C38" s="25">
        <f>81+5</f>
        <v>86</v>
      </c>
      <c r="D38" s="26">
        <f>4+5</f>
        <v>9</v>
      </c>
      <c r="E38" s="26">
        <f>63+5</f>
        <v>68</v>
      </c>
      <c r="F38" s="3" t="s">
        <v>14</v>
      </c>
      <c r="G38" s="27">
        <f>83036.4+5</f>
        <v>83041.4</v>
      </c>
      <c r="H38" s="26">
        <v>3</v>
      </c>
      <c r="I38" s="26">
        <v>3</v>
      </c>
      <c r="J38" s="3" t="s">
        <v>14</v>
      </c>
      <c r="K38" s="9" t="s">
        <v>14</v>
      </c>
      <c r="L38" s="32">
        <v>1</v>
      </c>
    </row>
    <row r="39" spans="1:12" ht="15" hidden="1">
      <c r="A39" s="24">
        <v>44501</v>
      </c>
      <c r="B39" s="25">
        <v>5</v>
      </c>
      <c r="C39" s="25">
        <v>9</v>
      </c>
      <c r="D39" s="26">
        <v>4</v>
      </c>
      <c r="E39" s="26">
        <v>4</v>
      </c>
      <c r="F39" s="3" t="s">
        <v>14</v>
      </c>
      <c r="G39" s="27">
        <v>2200</v>
      </c>
      <c r="H39" s="26">
        <f>4+4+1</f>
        <v>9</v>
      </c>
      <c r="I39" s="26">
        <f>1263+4+1260</f>
        <v>2527</v>
      </c>
      <c r="J39" s="3" t="s">
        <v>14</v>
      </c>
      <c r="K39" s="9" t="s">
        <v>14</v>
      </c>
      <c r="L39" s="32"/>
    </row>
    <row r="40" spans="1:12" ht="15" hidden="1">
      <c r="A40" s="1">
        <v>44531</v>
      </c>
      <c r="B40" s="25">
        <v>5</v>
      </c>
      <c r="C40" s="25">
        <v>5</v>
      </c>
      <c r="D40" s="26">
        <v>3</v>
      </c>
      <c r="E40" s="26">
        <v>3</v>
      </c>
      <c r="F40" s="3"/>
      <c r="G40" s="27">
        <v>1650</v>
      </c>
      <c r="H40" s="26">
        <f>2+8</f>
        <v>10</v>
      </c>
      <c r="I40" s="26">
        <f>2+8</f>
        <v>10</v>
      </c>
      <c r="J40" s="3" t="s">
        <v>14</v>
      </c>
      <c r="K40" s="9" t="s">
        <v>14</v>
      </c>
      <c r="L40" s="32"/>
    </row>
    <row r="41" spans="1:11" ht="14.25" hidden="1">
      <c r="A41" s="16" t="s">
        <v>12</v>
      </c>
      <c r="B41" s="17">
        <f>SUM(B5:B40)</f>
        <v>304</v>
      </c>
      <c r="C41" s="17">
        <f aca="true" t="shared" si="0" ref="C41:K41">SUM(C5:C40)</f>
        <v>10990.4</v>
      </c>
      <c r="D41" s="17">
        <f t="shared" si="0"/>
        <v>203</v>
      </c>
      <c r="E41" s="17">
        <f t="shared" si="0"/>
        <v>4343</v>
      </c>
      <c r="F41" s="17">
        <f t="shared" si="0"/>
        <v>0</v>
      </c>
      <c r="G41" s="17">
        <f t="shared" si="0"/>
        <v>23021674.659999996</v>
      </c>
      <c r="H41" s="17">
        <f>SUM(H5:H40)</f>
        <v>287</v>
      </c>
      <c r="I41" s="17">
        <f>SUM(I5:I40)</f>
        <v>8300.45</v>
      </c>
      <c r="J41" s="17">
        <f t="shared" si="0"/>
        <v>2</v>
      </c>
      <c r="K41" s="17">
        <f t="shared" si="0"/>
        <v>152</v>
      </c>
    </row>
    <row r="42" spans="1:11" ht="15" hidden="1">
      <c r="A42" s="12">
        <v>44562</v>
      </c>
      <c r="B42" s="25">
        <v>2</v>
      </c>
      <c r="C42" s="25">
        <v>2</v>
      </c>
      <c r="D42" s="25">
        <v>2</v>
      </c>
      <c r="E42" s="25">
        <v>2</v>
      </c>
      <c r="F42" s="25" t="s">
        <v>14</v>
      </c>
      <c r="G42" s="25">
        <f>550+550</f>
        <v>1100</v>
      </c>
      <c r="H42" s="25">
        <v>2</v>
      </c>
      <c r="I42" s="25">
        <v>2</v>
      </c>
      <c r="J42" s="3" t="s">
        <v>14</v>
      </c>
      <c r="K42" s="9" t="s">
        <v>14</v>
      </c>
    </row>
    <row r="43" spans="1:11" ht="15" hidden="1">
      <c r="A43" s="12">
        <v>44593</v>
      </c>
      <c r="B43" s="25">
        <v>2</v>
      </c>
      <c r="C43" s="25">
        <v>2</v>
      </c>
      <c r="D43" s="25">
        <v>2</v>
      </c>
      <c r="E43" s="25">
        <v>2</v>
      </c>
      <c r="F43" s="25" t="s">
        <v>14</v>
      </c>
      <c r="G43" s="25">
        <f>550+550</f>
        <v>1100</v>
      </c>
      <c r="H43" s="25">
        <v>2</v>
      </c>
      <c r="I43" s="25">
        <v>2</v>
      </c>
      <c r="J43" s="3" t="s">
        <v>14</v>
      </c>
      <c r="K43" s="9" t="s">
        <v>14</v>
      </c>
    </row>
    <row r="44" spans="1:11" ht="15" hidden="1">
      <c r="A44" s="12">
        <v>44621</v>
      </c>
      <c r="B44" s="25">
        <v>3</v>
      </c>
      <c r="C44" s="25">
        <v>3</v>
      </c>
      <c r="D44" s="25">
        <v>3</v>
      </c>
      <c r="E44" s="25">
        <v>3</v>
      </c>
      <c r="F44" s="25" t="s">
        <v>14</v>
      </c>
      <c r="G44" s="25">
        <f>1650</f>
        <v>1650</v>
      </c>
      <c r="H44" s="25">
        <v>61</v>
      </c>
      <c r="I44" s="25">
        <v>716</v>
      </c>
      <c r="J44" s="25" t="s">
        <v>14</v>
      </c>
      <c r="K44" s="25" t="s">
        <v>14</v>
      </c>
    </row>
    <row r="45" spans="1:11" ht="15" hidden="1">
      <c r="A45" s="12">
        <v>44652</v>
      </c>
      <c r="B45" s="25">
        <v>6</v>
      </c>
      <c r="C45" s="25">
        <v>6</v>
      </c>
      <c r="D45" s="25">
        <v>6</v>
      </c>
      <c r="E45" s="25">
        <v>6</v>
      </c>
      <c r="F45" s="25" t="s">
        <v>14</v>
      </c>
      <c r="G45" s="25">
        <v>3300</v>
      </c>
      <c r="H45" s="25">
        <v>73</v>
      </c>
      <c r="I45" s="25">
        <v>871</v>
      </c>
      <c r="J45" s="25" t="s">
        <v>14</v>
      </c>
      <c r="K45" s="25" t="s">
        <v>14</v>
      </c>
    </row>
    <row r="46" spans="1:11" ht="15" hidden="1">
      <c r="A46" s="12">
        <v>44682</v>
      </c>
      <c r="B46" s="25">
        <v>13</v>
      </c>
      <c r="C46" s="25">
        <v>830</v>
      </c>
      <c r="D46" s="25">
        <v>13</v>
      </c>
      <c r="E46" s="25">
        <v>830</v>
      </c>
      <c r="F46" s="25" t="s">
        <v>14</v>
      </c>
      <c r="G46" s="25">
        <v>441744.4</v>
      </c>
      <c r="H46" s="25">
        <v>4</v>
      </c>
      <c r="I46" s="25">
        <v>4</v>
      </c>
      <c r="J46" s="25" t="s">
        <v>14</v>
      </c>
      <c r="K46" s="25" t="s">
        <v>14</v>
      </c>
    </row>
    <row r="47" spans="1:11" ht="15" hidden="1">
      <c r="A47" s="12">
        <v>44713</v>
      </c>
      <c r="B47" s="25">
        <v>14</v>
      </c>
      <c r="C47" s="25">
        <v>718</v>
      </c>
      <c r="D47" s="25">
        <v>14</v>
      </c>
      <c r="E47" s="25">
        <f>13+705</f>
        <v>718</v>
      </c>
      <c r="F47" s="25" t="s">
        <v>14</v>
      </c>
      <c r="G47" s="25">
        <f>7150+65240.4</f>
        <v>72390.4</v>
      </c>
      <c r="H47" s="25">
        <v>8</v>
      </c>
      <c r="I47" s="25">
        <v>8</v>
      </c>
      <c r="J47" s="25" t="s">
        <v>14</v>
      </c>
      <c r="K47" s="25" t="s">
        <v>14</v>
      </c>
    </row>
    <row r="48" spans="1:11" ht="15" hidden="1">
      <c r="A48" s="12">
        <v>44743</v>
      </c>
      <c r="B48" s="25">
        <v>5</v>
      </c>
      <c r="C48" s="25">
        <v>5</v>
      </c>
      <c r="D48" s="25">
        <v>5</v>
      </c>
      <c r="E48" s="25">
        <v>5</v>
      </c>
      <c r="F48" s="25" t="s">
        <v>14</v>
      </c>
      <c r="G48" s="25">
        <v>15000</v>
      </c>
      <c r="H48" s="25">
        <v>10</v>
      </c>
      <c r="I48" s="25">
        <v>10</v>
      </c>
      <c r="J48" s="25" t="s">
        <v>14</v>
      </c>
      <c r="K48" s="25" t="s">
        <v>14</v>
      </c>
    </row>
    <row r="49" spans="1:11" ht="15" hidden="1">
      <c r="A49" s="12">
        <v>44774</v>
      </c>
      <c r="B49" s="25">
        <v>12</v>
      </c>
      <c r="C49" s="25">
        <v>16</v>
      </c>
      <c r="D49" s="25">
        <v>12</v>
      </c>
      <c r="E49" s="25">
        <v>16</v>
      </c>
      <c r="F49" s="25" t="s">
        <v>14</v>
      </c>
      <c r="G49" s="25">
        <v>60000</v>
      </c>
      <c r="H49" s="25">
        <v>5</v>
      </c>
      <c r="I49" s="25">
        <v>5</v>
      </c>
      <c r="J49" s="25" t="s">
        <v>14</v>
      </c>
      <c r="K49" s="25" t="s">
        <v>14</v>
      </c>
    </row>
    <row r="50" spans="1:11" ht="15" hidden="1">
      <c r="A50" s="12">
        <v>44805</v>
      </c>
      <c r="B50" s="25">
        <v>13</v>
      </c>
      <c r="C50" s="25">
        <v>41</v>
      </c>
      <c r="D50" s="25">
        <v>13</v>
      </c>
      <c r="E50" s="25">
        <v>41</v>
      </c>
      <c r="F50" s="25" t="s">
        <v>14</v>
      </c>
      <c r="G50" s="25">
        <v>120000</v>
      </c>
      <c r="H50" s="25" t="s">
        <v>14</v>
      </c>
      <c r="I50" s="25" t="s">
        <v>14</v>
      </c>
      <c r="J50" s="25" t="s">
        <v>14</v>
      </c>
      <c r="K50" s="25" t="s">
        <v>14</v>
      </c>
    </row>
    <row r="51" spans="1:11" ht="15" hidden="1">
      <c r="A51" s="12">
        <v>44835</v>
      </c>
      <c r="B51" s="25">
        <v>8</v>
      </c>
      <c r="C51" s="25">
        <v>78</v>
      </c>
      <c r="D51" s="25">
        <v>8</v>
      </c>
      <c r="E51" s="25">
        <v>78</v>
      </c>
      <c r="F51" s="25" t="s">
        <v>14</v>
      </c>
      <c r="G51" s="25">
        <v>222000</v>
      </c>
      <c r="H51" s="25">
        <v>5</v>
      </c>
      <c r="I51" s="25">
        <v>5</v>
      </c>
      <c r="J51" s="25">
        <v>1</v>
      </c>
      <c r="K51" s="25">
        <v>1</v>
      </c>
    </row>
    <row r="52" spans="1:11" ht="15" hidden="1">
      <c r="A52" s="12">
        <v>44866</v>
      </c>
      <c r="B52" s="25">
        <v>8</v>
      </c>
      <c r="C52" s="25">
        <v>1267</v>
      </c>
      <c r="D52" s="25">
        <v>8</v>
      </c>
      <c r="E52" s="25">
        <v>1267</v>
      </c>
      <c r="F52" s="25" t="s">
        <v>14</v>
      </c>
      <c r="G52" s="25">
        <v>346414.8</v>
      </c>
      <c r="H52" s="25">
        <v>4</v>
      </c>
      <c r="I52" s="25">
        <v>5</v>
      </c>
      <c r="J52" s="25">
        <v>1</v>
      </c>
      <c r="K52" s="25">
        <v>1</v>
      </c>
    </row>
    <row r="53" spans="1:11" ht="15" hidden="1">
      <c r="A53" s="12">
        <v>44896</v>
      </c>
      <c r="B53" s="25">
        <v>2</v>
      </c>
      <c r="C53" s="25">
        <v>20</v>
      </c>
      <c r="D53" s="25">
        <v>2</v>
      </c>
      <c r="E53" s="25">
        <v>20</v>
      </c>
      <c r="F53" s="25" t="s">
        <v>14</v>
      </c>
      <c r="G53" s="25">
        <v>59367</v>
      </c>
      <c r="H53" s="25">
        <v>14</v>
      </c>
      <c r="I53" s="25">
        <v>106</v>
      </c>
      <c r="J53" s="25" t="s">
        <v>14</v>
      </c>
      <c r="K53" s="25" t="s">
        <v>14</v>
      </c>
    </row>
    <row r="54" spans="1:11" ht="15">
      <c r="A54" s="12">
        <v>44927</v>
      </c>
      <c r="B54" s="25">
        <v>2</v>
      </c>
      <c r="C54" s="25">
        <v>1050</v>
      </c>
      <c r="D54" s="25">
        <v>2</v>
      </c>
      <c r="E54" s="25">
        <v>1050</v>
      </c>
      <c r="F54" s="25" t="s">
        <v>14</v>
      </c>
      <c r="G54" s="25">
        <v>83212.8</v>
      </c>
      <c r="H54" s="25">
        <v>15</v>
      </c>
      <c r="I54" s="25">
        <v>157</v>
      </c>
      <c r="J54" s="25" t="s">
        <v>14</v>
      </c>
      <c r="K54" s="25" t="s">
        <v>14</v>
      </c>
    </row>
    <row r="55" spans="1:11" ht="15">
      <c r="A55" s="12">
        <v>44958</v>
      </c>
      <c r="B55" s="25">
        <v>3</v>
      </c>
      <c r="C55" s="25">
        <v>160</v>
      </c>
      <c r="D55" s="25">
        <v>3</v>
      </c>
      <c r="E55" s="25">
        <v>160</v>
      </c>
      <c r="F55" s="25" t="s">
        <v>14</v>
      </c>
      <c r="G55" s="25">
        <v>74194</v>
      </c>
      <c r="H55" s="25" t="s">
        <v>14</v>
      </c>
      <c r="I55" s="25" t="s">
        <v>14</v>
      </c>
      <c r="J55" s="25">
        <v>4</v>
      </c>
      <c r="K55" s="25">
        <v>43</v>
      </c>
    </row>
    <row r="56" spans="1:11" ht="15">
      <c r="A56" s="12">
        <v>44986</v>
      </c>
      <c r="B56" s="25">
        <v>2</v>
      </c>
      <c r="C56" s="25">
        <v>10</v>
      </c>
      <c r="D56" s="25">
        <v>2</v>
      </c>
      <c r="E56" s="25">
        <v>10</v>
      </c>
      <c r="F56" s="25" t="s">
        <v>14</v>
      </c>
      <c r="G56" s="25">
        <v>43000</v>
      </c>
      <c r="H56" s="25">
        <v>2</v>
      </c>
      <c r="I56" s="25">
        <v>10</v>
      </c>
      <c r="J56" s="25" t="s">
        <v>14</v>
      </c>
      <c r="K56" s="25" t="s">
        <v>14</v>
      </c>
    </row>
    <row r="57" spans="1:11" ht="15">
      <c r="A57" s="12">
        <v>45017</v>
      </c>
      <c r="B57" s="25">
        <v>5</v>
      </c>
      <c r="C57" s="25">
        <v>62</v>
      </c>
      <c r="D57" s="25">
        <v>5</v>
      </c>
      <c r="E57" s="25">
        <v>62</v>
      </c>
      <c r="F57" s="25" t="s">
        <v>14</v>
      </c>
      <c r="G57" s="25">
        <v>266600</v>
      </c>
      <c r="H57" s="25">
        <v>3</v>
      </c>
      <c r="I57" s="25">
        <v>16</v>
      </c>
      <c r="J57" s="25" t="s">
        <v>14</v>
      </c>
      <c r="K57" s="25" t="s">
        <v>14</v>
      </c>
    </row>
    <row r="58" spans="1:11" ht="15">
      <c r="A58" s="12">
        <v>45047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>
      <c r="A59" s="12">
        <v>45078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>
      <c r="A60" s="12">
        <v>45108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>
      <c r="A61" s="12">
        <v>45139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>
      <c r="A62" s="12">
        <v>45170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>
      <c r="A63" s="12">
        <v>45200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>
      <c r="A64" s="12">
        <v>45231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>
      <c r="A65" s="12">
        <v>45261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Тимофеев Дмитрий Львович</cp:lastModifiedBy>
  <cp:lastPrinted>2022-09-30T06:48:30Z</cp:lastPrinted>
  <dcterms:created xsi:type="dcterms:W3CDTF">1996-10-08T23:32:33Z</dcterms:created>
  <dcterms:modified xsi:type="dcterms:W3CDTF">2023-05-22T08:20:35Z</dcterms:modified>
  <cp:category/>
  <cp:version/>
  <cp:contentType/>
  <cp:contentStatus/>
</cp:coreProperties>
</file>